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hurch\Financials\2021 Budget\"/>
    </mc:Choice>
  </mc:AlternateContent>
  <xr:revisionPtr revIDLastSave="0" documentId="13_ncr:1_{5AA17253-9626-4996-8359-E4C40EC3717F}" xr6:coauthVersionLast="46" xr6:coauthVersionMax="46" xr10:uidLastSave="{00000000-0000-0000-0000-000000000000}"/>
  <bookViews>
    <workbookView xWindow="12372" yWindow="1002" windowWidth="10098" windowHeight="11358" firstSheet="1" activeTab="1" xr2:uid="{00000000-000D-0000-FFFF-FFFF00000000}"/>
  </bookViews>
  <sheets>
    <sheet name="Alert" sheetId="5" state="hidden" r:id="rId1"/>
    <sheet name="Budget worksheet" sheetId="7" r:id="rId2"/>
  </sheets>
  <definedNames>
    <definedName name="_xlnm.Print_Area" localSheetId="1">'Budget worksheet'!$A$1:$F$132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1" i="7" l="1"/>
  <c r="J73" i="7" l="1"/>
  <c r="D65" i="7" l="1"/>
  <c r="D16" i="7"/>
  <c r="D121" i="7" l="1"/>
  <c r="D110" i="7"/>
  <c r="D95" i="7"/>
  <c r="D90" i="7"/>
  <c r="D76" i="7"/>
  <c r="D59" i="7"/>
  <c r="D52" i="7"/>
  <c r="D40" i="7"/>
  <c r="D33" i="7"/>
  <c r="D23" i="7"/>
  <c r="D17" i="7"/>
  <c r="D8" i="7"/>
  <c r="D123" i="7" l="1"/>
  <c r="D25" i="7"/>
  <c r="D127" i="7" s="1"/>
  <c r="D97" i="7"/>
  <c r="D54" i="7"/>
  <c r="D125" i="7" l="1"/>
  <c r="D129" i="7" s="1"/>
</calcChain>
</file>

<file path=xl/sharedStrings.xml><?xml version="1.0" encoding="utf-8"?>
<sst xmlns="http://schemas.openxmlformats.org/spreadsheetml/2006/main" count="124" uniqueCount="122">
  <si>
    <t>Choir/Music</t>
  </si>
  <si>
    <t>Hesed House</t>
  </si>
  <si>
    <t>Rectory</t>
  </si>
  <si>
    <t>Free Spaghetti Dinner</t>
  </si>
  <si>
    <t>Flowers</t>
  </si>
  <si>
    <t>General Offerings</t>
  </si>
  <si>
    <t>General Plate Offerings</t>
  </si>
  <si>
    <t>Special Holiday Offerings</t>
  </si>
  <si>
    <t>Total General Offerings</t>
  </si>
  <si>
    <t>Misc. Operations Income</t>
  </si>
  <si>
    <t>Baptism</t>
  </si>
  <si>
    <t>Parish Hall Donations</t>
  </si>
  <si>
    <t>Total Misc. Income</t>
  </si>
  <si>
    <t>Pledge Income</t>
  </si>
  <si>
    <t>Previous Year Pledges</t>
  </si>
  <si>
    <t>Total Pledge Income</t>
  </si>
  <si>
    <t>Total Income</t>
  </si>
  <si>
    <t>Diocesan Programs</t>
  </si>
  <si>
    <t>Diocesan Convention</t>
  </si>
  <si>
    <t>Diocesan Pledge</t>
  </si>
  <si>
    <t>Parish Programs</t>
  </si>
  <si>
    <t>Altar Guild</t>
  </si>
  <si>
    <t>Loan principle and Interest</t>
  </si>
  <si>
    <t>Total Loan/Mortgage Payment</t>
  </si>
  <si>
    <t>Operations and Administration</t>
  </si>
  <si>
    <t>Banking fees</t>
  </si>
  <si>
    <t>Computers and Software</t>
  </si>
  <si>
    <t>Dues &amp; Subscriptions</t>
  </si>
  <si>
    <t>Office Equipment</t>
  </si>
  <si>
    <t>Office Supplies</t>
  </si>
  <si>
    <t>Payroll service</t>
  </si>
  <si>
    <t>Postage</t>
  </si>
  <si>
    <t>Facilities Operations</t>
  </si>
  <si>
    <t>Insurance</t>
  </si>
  <si>
    <t>Snow Removal</t>
  </si>
  <si>
    <t>Yardwork</t>
  </si>
  <si>
    <t>Cleaning Services</t>
  </si>
  <si>
    <t>General Maintenance</t>
  </si>
  <si>
    <t>Fire Alarm monitoring</t>
  </si>
  <si>
    <t>Piano/Organ maintenance</t>
  </si>
  <si>
    <t>Utilities</t>
  </si>
  <si>
    <t>Refuse Collection</t>
  </si>
  <si>
    <t>Water/Sewer</t>
  </si>
  <si>
    <t>Total Facilities Operations</t>
  </si>
  <si>
    <t>Maintenance</t>
  </si>
  <si>
    <t>Total Rectory</t>
  </si>
  <si>
    <t>Staff Payroll Expenses</t>
  </si>
  <si>
    <t>Music Director</t>
  </si>
  <si>
    <t>Secretary</t>
  </si>
  <si>
    <t>Staff Pension</t>
  </si>
  <si>
    <t>Staff FICA/Medicare</t>
  </si>
  <si>
    <t>Supply Clergy</t>
  </si>
  <si>
    <t>Total Staff Payroll Expenses</t>
  </si>
  <si>
    <t>Rector Comp/Benefits</t>
  </si>
  <si>
    <t>Continuing Ed</t>
  </si>
  <si>
    <t>Health Insurance</t>
  </si>
  <si>
    <t>H S A Contribution</t>
  </si>
  <si>
    <t>Pension</t>
  </si>
  <si>
    <t>Compensation</t>
  </si>
  <si>
    <t>Total Rector Comp/Benefits</t>
  </si>
  <si>
    <t>Worker's Comp</t>
  </si>
  <si>
    <t>General Offerings Other</t>
  </si>
  <si>
    <t>Hospitality (incl. celebrations, kitchen supp)</t>
  </si>
  <si>
    <t>Formation - Youth &amp; Children</t>
  </si>
  <si>
    <t>Formation - Adult</t>
  </si>
  <si>
    <t>General Worship Materials</t>
  </si>
  <si>
    <t>Major building repairs</t>
  </si>
  <si>
    <t>Clergy Meetings</t>
  </si>
  <si>
    <t>New Member Ministry</t>
  </si>
  <si>
    <t>Telephone &amp; Internet</t>
  </si>
  <si>
    <t>Utilities (Gas and Electric)</t>
  </si>
  <si>
    <t>Music Director Continuing Ed</t>
  </si>
  <si>
    <t>Travel allowance</t>
  </si>
  <si>
    <t>Expense allowance</t>
  </si>
  <si>
    <t>Worship</t>
  </si>
  <si>
    <t>Website</t>
  </si>
  <si>
    <t>Total Worship</t>
  </si>
  <si>
    <t>Total Diocesan Programs</t>
  </si>
  <si>
    <t>Total Admin</t>
  </si>
  <si>
    <t>Total Parish Programs</t>
  </si>
  <si>
    <t>Misc. Income Other</t>
  </si>
  <si>
    <t>Printing</t>
  </si>
  <si>
    <t xml:space="preserve">Current Year Pledges </t>
  </si>
  <si>
    <t>Fox River Valley Initiative</t>
  </si>
  <si>
    <t>Staff Continuing Ed</t>
  </si>
  <si>
    <t>Advertising</t>
  </si>
  <si>
    <t>Fund Raising</t>
  </si>
  <si>
    <t>Misc. exp</t>
  </si>
  <si>
    <t>Vestry Expense</t>
  </si>
  <si>
    <t>Supply Music</t>
  </si>
  <si>
    <t>Vanco fees</t>
  </si>
  <si>
    <t>Other Ministries</t>
  </si>
  <si>
    <t>Total Expenses</t>
  </si>
  <si>
    <t>Increase</t>
  </si>
  <si>
    <t>Notes</t>
  </si>
  <si>
    <t>decrease</t>
  </si>
  <si>
    <t>retreat</t>
  </si>
  <si>
    <t>paid off 11/17/21</t>
  </si>
  <si>
    <t>Mortgage Principle &amp;  Interest</t>
  </si>
  <si>
    <t>Rectory Loan  P &amp; I</t>
  </si>
  <si>
    <t>refi of loan</t>
  </si>
  <si>
    <t>Includes Constant Contact &amp; Zoom</t>
  </si>
  <si>
    <t>Approx. 53% are covered in pledges above</t>
  </si>
  <si>
    <t>$351.00/mo for 6 months</t>
  </si>
  <si>
    <t>$204/mo</t>
  </si>
  <si>
    <t>$87/mo</t>
  </si>
  <si>
    <t>$70/mo</t>
  </si>
  <si>
    <t xml:space="preserve">New staff benefit recommended by Diocese </t>
  </si>
  <si>
    <t xml:space="preserve">Employee Assistance Program </t>
  </si>
  <si>
    <t>3.3% inc</t>
  </si>
  <si>
    <t>Phone reimbursement</t>
  </si>
  <si>
    <t>based on compensation and housing allowance</t>
  </si>
  <si>
    <t>***</t>
  </si>
  <si>
    <t>4% contribution plus 5% match</t>
  </si>
  <si>
    <t xml:space="preserve"> Annual Budget  2021</t>
  </si>
  <si>
    <t>KEY</t>
  </si>
  <si>
    <t>increase in insurance reinbursement</t>
  </si>
  <si>
    <t>Will need 600 in 2022 budget</t>
  </si>
  <si>
    <t>Feeding Ministries (Hesed &amp; FSD)</t>
  </si>
  <si>
    <t>translates to $833/month</t>
  </si>
  <si>
    <t>Increase to $18.00 an hour</t>
  </si>
  <si>
    <t xml:space="preserve">Pledges required to balance budget as is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</si>
</sst>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0" fontId="2" fillId="0" borderId="0" xfId="2"/>
    <xf numFmtId="0" fontId="3" fillId="0" borderId="0" xfId="0" applyFont="1"/>
    <xf numFmtId="43" fontId="3" fillId="0" borderId="0" xfId="0" applyNumberFormat="1" applyFont="1"/>
    <xf numFmtId="0" fontId="3" fillId="0" borderId="0" xfId="0" applyFont="1" applyProtection="1"/>
    <xf numFmtId="0" fontId="0" fillId="0" borderId="0" xfId="0" applyProtection="1"/>
    <xf numFmtId="0" fontId="3" fillId="0" borderId="2" xfId="0" applyFont="1" applyBorder="1" applyProtection="1"/>
    <xf numFmtId="43" fontId="3" fillId="0" borderId="0" xfId="1" applyFont="1" applyProtection="1"/>
    <xf numFmtId="4" fontId="3" fillId="0" borderId="0" xfId="0" applyNumberFormat="1" applyFont="1" applyProtection="1"/>
    <xf numFmtId="43" fontId="0" fillId="0" borderId="0" xfId="1" applyFont="1" applyProtection="1"/>
    <xf numFmtId="43" fontId="3" fillId="0" borderId="3" xfId="1" applyFont="1" applyBorder="1" applyProtection="1"/>
    <xf numFmtId="43" fontId="0" fillId="0" borderId="0" xfId="1" applyFont="1" applyBorder="1" applyProtection="1"/>
    <xf numFmtId="4" fontId="0" fillId="0" borderId="0" xfId="0" applyNumberFormat="1" applyProtection="1"/>
    <xf numFmtId="4" fontId="1" fillId="0" borderId="0" xfId="0" applyNumberFormat="1" applyFont="1" applyBorder="1" applyProtection="1"/>
    <xf numFmtId="43" fontId="3" fillId="0" borderId="1" xfId="1" applyFont="1" applyBorder="1" applyProtection="1"/>
    <xf numFmtId="4" fontId="3" fillId="0" borderId="1" xfId="0" applyNumberFormat="1" applyFont="1" applyBorder="1" applyProtection="1"/>
    <xf numFmtId="43" fontId="3" fillId="0" borderId="1" xfId="0" applyNumberFormat="1" applyFont="1" applyBorder="1" applyProtection="1"/>
    <xf numFmtId="43" fontId="0" fillId="0" borderId="0" xfId="1" applyFont="1" applyFill="1" applyBorder="1" applyProtection="1"/>
    <xf numFmtId="0" fontId="0" fillId="0" borderId="0" xfId="0"/>
    <xf numFmtId="0" fontId="0" fillId="2" borderId="0" xfId="0" applyFill="1" applyProtection="1"/>
    <xf numFmtId="43" fontId="0" fillId="2" borderId="0" xfId="1" applyFont="1" applyFill="1" applyBorder="1" applyProtection="1"/>
    <xf numFmtId="43" fontId="0" fillId="2" borderId="0" xfId="1" applyFont="1" applyFill="1" applyProtection="1"/>
    <xf numFmtId="0" fontId="4" fillId="2" borderId="0" xfId="0" applyFont="1" applyFill="1" applyProtection="1"/>
    <xf numFmtId="4" fontId="0" fillId="2" borderId="0" xfId="0" applyNumberFormat="1" applyFill="1" applyProtection="1"/>
    <xf numFmtId="0" fontId="0" fillId="0" borderId="4" xfId="0" applyBorder="1"/>
    <xf numFmtId="0" fontId="0" fillId="2" borderId="5" xfId="0" applyFill="1" applyBorder="1"/>
    <xf numFmtId="0" fontId="0" fillId="3" borderId="6" xfId="0" applyFill="1" applyBorder="1"/>
    <xf numFmtId="0" fontId="3" fillId="4" borderId="0" xfId="0" applyFont="1" applyFill="1"/>
    <xf numFmtId="0" fontId="0" fillId="4" borderId="0" xfId="0" applyFill="1"/>
    <xf numFmtId="0" fontId="0" fillId="0" borderId="0" xfId="0" applyFill="1"/>
    <xf numFmtId="43" fontId="0" fillId="4" borderId="0" xfId="1" applyFont="1" applyFill="1" applyProtection="1"/>
    <xf numFmtId="43" fontId="0" fillId="4" borderId="0" xfId="1" applyFont="1" applyFill="1" applyBorder="1" applyProtection="1"/>
    <xf numFmtId="0" fontId="0" fillId="4" borderId="0" xfId="0" applyFill="1" applyProtection="1"/>
    <xf numFmtId="0" fontId="0" fillId="0" borderId="0" xfId="0"/>
    <xf numFmtId="4" fontId="0" fillId="4" borderId="0" xfId="0" applyNumberFormat="1" applyFill="1" applyProtection="1"/>
    <xf numFmtId="0" fontId="0" fillId="5" borderId="0" xfId="0" applyFill="1" applyProtection="1"/>
    <xf numFmtId="43" fontId="0" fillId="5" borderId="0" xfId="1" applyFont="1" applyFill="1" applyProtection="1"/>
    <xf numFmtId="43" fontId="0" fillId="5" borderId="0" xfId="1" applyFont="1" applyFill="1" applyBorder="1" applyProtection="1"/>
    <xf numFmtId="4" fontId="0" fillId="5" borderId="0" xfId="0" applyNumberFormat="1" applyFill="1" applyProtection="1"/>
    <xf numFmtId="0" fontId="2" fillId="0" borderId="0" xfId="2"/>
  </cellXfs>
  <cellStyles count="3">
    <cellStyle name="Comma" xfId="1" builtinId="3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314325</xdr:colOff>
      <xdr:row>28</xdr:row>
      <xdr:rowOff>19050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58325" cy="455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4"/>
  <sheetViews>
    <sheetView workbookViewId="0">
      <selection sqref="A1:AK64"/>
    </sheetView>
  </sheetViews>
  <sheetFormatPr defaultColWidth="9.1015625" defaultRowHeight="12.3" x14ac:dyDescent="0.4"/>
  <cols>
    <col min="1" max="16384" width="9.1015625" style="1"/>
  </cols>
  <sheetData>
    <row r="1" spans="1:37" x14ac:dyDescent="0.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</row>
    <row r="2" spans="1:37" x14ac:dyDescent="0.4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7" x14ac:dyDescent="0.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</row>
    <row r="4" spans="1:37" x14ac:dyDescent="0.4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</row>
    <row r="5" spans="1:37" x14ac:dyDescent="0.4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37" x14ac:dyDescent="0.4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</row>
    <row r="7" spans="1:37" x14ac:dyDescent="0.4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</row>
    <row r="8" spans="1:37" x14ac:dyDescent="0.4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</row>
    <row r="9" spans="1:37" x14ac:dyDescent="0.4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</row>
    <row r="10" spans="1:37" x14ac:dyDescent="0.4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</row>
    <row r="11" spans="1:37" x14ac:dyDescent="0.4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</row>
    <row r="12" spans="1:37" x14ac:dyDescent="0.4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</row>
    <row r="13" spans="1:37" x14ac:dyDescent="0.4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</row>
    <row r="14" spans="1:37" x14ac:dyDescent="0.4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</row>
    <row r="15" spans="1:37" x14ac:dyDescent="0.4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</row>
    <row r="16" spans="1:37" x14ac:dyDescent="0.4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</row>
    <row r="17" spans="1:37" x14ac:dyDescent="0.4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</row>
    <row r="18" spans="1:37" x14ac:dyDescent="0.4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</row>
    <row r="19" spans="1:37" x14ac:dyDescent="0.4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</row>
    <row r="20" spans="1:37" x14ac:dyDescent="0.4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</row>
    <row r="21" spans="1:37" x14ac:dyDescent="0.4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</row>
    <row r="22" spans="1:37" x14ac:dyDescent="0.4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</row>
    <row r="23" spans="1:37" x14ac:dyDescent="0.4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</row>
    <row r="24" spans="1:37" x14ac:dyDescent="0.4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</row>
    <row r="25" spans="1:37" x14ac:dyDescent="0.4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</row>
    <row r="26" spans="1:37" x14ac:dyDescent="0.4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</row>
    <row r="27" spans="1:37" x14ac:dyDescent="0.4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</row>
    <row r="28" spans="1:37" x14ac:dyDescent="0.4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</row>
    <row r="29" spans="1:37" x14ac:dyDescent="0.4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</row>
    <row r="30" spans="1:37" x14ac:dyDescent="0.4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</row>
    <row r="31" spans="1:37" x14ac:dyDescent="0.4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</row>
    <row r="32" spans="1:37" x14ac:dyDescent="0.4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</row>
    <row r="33" spans="1:37" x14ac:dyDescent="0.4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</row>
    <row r="34" spans="1:37" x14ac:dyDescent="0.4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</row>
    <row r="35" spans="1:37" x14ac:dyDescent="0.4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</row>
    <row r="36" spans="1:37" x14ac:dyDescent="0.4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</row>
    <row r="37" spans="1:37" x14ac:dyDescent="0.4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</row>
    <row r="38" spans="1:37" x14ac:dyDescent="0.4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</row>
    <row r="39" spans="1:37" x14ac:dyDescent="0.4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</row>
    <row r="40" spans="1:37" x14ac:dyDescent="0.4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</row>
    <row r="41" spans="1:37" x14ac:dyDescent="0.4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</row>
    <row r="42" spans="1:37" x14ac:dyDescent="0.4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</row>
    <row r="43" spans="1:37" x14ac:dyDescent="0.4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</row>
    <row r="44" spans="1:37" x14ac:dyDescent="0.4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</row>
    <row r="45" spans="1:37" x14ac:dyDescent="0.4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</row>
    <row r="46" spans="1:37" x14ac:dyDescent="0.4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</row>
    <row r="47" spans="1:37" x14ac:dyDescent="0.4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</row>
    <row r="48" spans="1:37" x14ac:dyDescent="0.4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</row>
    <row r="49" spans="1:37" x14ac:dyDescent="0.4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</row>
    <row r="50" spans="1:37" x14ac:dyDescent="0.4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</row>
    <row r="51" spans="1:37" x14ac:dyDescent="0.4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</row>
    <row r="52" spans="1:37" x14ac:dyDescent="0.4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</row>
    <row r="53" spans="1:37" x14ac:dyDescent="0.4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</row>
    <row r="54" spans="1:37" x14ac:dyDescent="0.4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</row>
    <row r="55" spans="1:37" x14ac:dyDescent="0.4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</row>
    <row r="56" spans="1:37" x14ac:dyDescent="0.4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</row>
    <row r="57" spans="1:37" x14ac:dyDescent="0.4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</row>
    <row r="58" spans="1:37" x14ac:dyDescent="0.4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</row>
    <row r="59" spans="1:37" x14ac:dyDescent="0.4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</row>
    <row r="60" spans="1:37" x14ac:dyDescent="0.4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</row>
    <row r="61" spans="1:37" x14ac:dyDescent="0.4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</row>
    <row r="62" spans="1:37" x14ac:dyDescent="0.4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</row>
    <row r="63" spans="1:37" x14ac:dyDescent="0.4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</row>
    <row r="64" spans="1:37" x14ac:dyDescent="0.4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</row>
  </sheetData>
  <mergeCells count="1">
    <mergeCell ref="A1:AK64"/>
  </mergeCell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1"/>
  <sheetViews>
    <sheetView tabSelected="1" workbookViewId="0">
      <pane ySplit="3" topLeftCell="A118" activePane="bottomLeft" state="frozen"/>
      <selection pane="bottomLeft" activeCell="F121" sqref="F121"/>
    </sheetView>
  </sheetViews>
  <sheetFormatPr defaultRowHeight="14.4" x14ac:dyDescent="0.55000000000000004"/>
  <cols>
    <col min="3" max="3" width="25.20703125" customWidth="1"/>
    <col min="4" max="4" width="13.20703125" customWidth="1"/>
  </cols>
  <sheetData>
    <row r="1" spans="1:7" x14ac:dyDescent="0.55000000000000004">
      <c r="A1" s="2"/>
      <c r="B1" s="2"/>
      <c r="C1" s="2"/>
      <c r="D1" s="2" t="s">
        <v>114</v>
      </c>
      <c r="G1" s="24" t="s">
        <v>115</v>
      </c>
    </row>
    <row r="2" spans="1:7" s="33" customFormat="1" x14ac:dyDescent="0.55000000000000004">
      <c r="A2" s="2"/>
      <c r="B2" s="2"/>
      <c r="C2" s="2"/>
      <c r="D2" s="2"/>
      <c r="G2" s="25" t="s">
        <v>93</v>
      </c>
    </row>
    <row r="3" spans="1:7" s="33" customFormat="1" ht="14.7" thickBot="1" x14ac:dyDescent="0.6">
      <c r="A3" s="2"/>
      <c r="B3" s="2"/>
      <c r="C3" s="2"/>
      <c r="D3" s="2"/>
      <c r="G3" s="26" t="s">
        <v>95</v>
      </c>
    </row>
    <row r="4" spans="1:7" x14ac:dyDescent="0.55000000000000004">
      <c r="A4" s="4" t="s">
        <v>5</v>
      </c>
      <c r="B4" s="5"/>
      <c r="C4" s="5"/>
      <c r="D4" s="5"/>
      <c r="E4" t="s">
        <v>94</v>
      </c>
    </row>
    <row r="5" spans="1:7" x14ac:dyDescent="0.55000000000000004">
      <c r="A5" s="5"/>
      <c r="B5" s="5" t="s">
        <v>6</v>
      </c>
      <c r="C5" s="5"/>
      <c r="D5" s="9">
        <v>2000</v>
      </c>
    </row>
    <row r="6" spans="1:7" x14ac:dyDescent="0.55000000000000004">
      <c r="A6" s="5"/>
      <c r="B6" s="5" t="s">
        <v>61</v>
      </c>
      <c r="C6" s="5"/>
      <c r="D6" s="9"/>
      <c r="G6" s="28"/>
    </row>
    <row r="7" spans="1:7" x14ac:dyDescent="0.55000000000000004">
      <c r="A7" s="5"/>
      <c r="B7" s="5" t="s">
        <v>7</v>
      </c>
      <c r="C7" s="5"/>
      <c r="D7" s="11">
        <v>1500</v>
      </c>
    </row>
    <row r="8" spans="1:7" x14ac:dyDescent="0.55000000000000004">
      <c r="A8" s="4" t="s">
        <v>8</v>
      </c>
      <c r="B8" s="4"/>
      <c r="C8" s="4"/>
      <c r="D8" s="14">
        <f t="shared" ref="D8" si="0">SUM(D5:D7)</f>
        <v>3500</v>
      </c>
    </row>
    <row r="9" spans="1:7" x14ac:dyDescent="0.55000000000000004">
      <c r="A9" s="5"/>
      <c r="B9" s="5"/>
      <c r="C9" s="5"/>
      <c r="D9" s="5"/>
    </row>
    <row r="10" spans="1:7" x14ac:dyDescent="0.55000000000000004">
      <c r="A10" s="4" t="s">
        <v>9</v>
      </c>
      <c r="B10" s="5"/>
      <c r="C10" s="5"/>
      <c r="D10" s="5"/>
    </row>
    <row r="11" spans="1:7" x14ac:dyDescent="0.55000000000000004">
      <c r="A11" s="5"/>
      <c r="B11" s="35" t="s">
        <v>86</v>
      </c>
      <c r="C11" s="35"/>
      <c r="D11" s="36">
        <v>1000</v>
      </c>
    </row>
    <row r="12" spans="1:7" x14ac:dyDescent="0.55000000000000004">
      <c r="A12" s="5"/>
      <c r="B12" s="5" t="s">
        <v>10</v>
      </c>
      <c r="C12" s="5"/>
      <c r="D12" s="9">
        <v>400</v>
      </c>
    </row>
    <row r="13" spans="1:7" x14ac:dyDescent="0.55000000000000004">
      <c r="A13" s="5"/>
      <c r="B13" s="5" t="s">
        <v>118</v>
      </c>
      <c r="C13" s="5"/>
      <c r="D13" s="9">
        <v>2000</v>
      </c>
    </row>
    <row r="14" spans="1:7" x14ac:dyDescent="0.55000000000000004">
      <c r="A14" s="5"/>
      <c r="B14" s="5" t="s">
        <v>4</v>
      </c>
      <c r="C14" s="5"/>
      <c r="D14" s="9">
        <v>1000</v>
      </c>
    </row>
    <row r="15" spans="1:7" x14ac:dyDescent="0.55000000000000004">
      <c r="A15" s="5"/>
      <c r="B15" s="5" t="s">
        <v>11</v>
      </c>
      <c r="C15" s="5"/>
      <c r="D15" s="9">
        <v>4375</v>
      </c>
    </row>
    <row r="16" spans="1:7" x14ac:dyDescent="0.55000000000000004">
      <c r="A16" s="5"/>
      <c r="B16" s="19" t="s">
        <v>80</v>
      </c>
      <c r="C16" s="19"/>
      <c r="D16" s="20">
        <f>7825*1.03</f>
        <v>8059.75</v>
      </c>
      <c r="E16" t="s">
        <v>116</v>
      </c>
    </row>
    <row r="17" spans="1:4" x14ac:dyDescent="0.55000000000000004">
      <c r="A17" s="4" t="s">
        <v>12</v>
      </c>
      <c r="B17" s="4"/>
      <c r="C17" s="4"/>
      <c r="D17" s="14">
        <f>SUM(D11:D16)</f>
        <v>16834.75</v>
      </c>
    </row>
    <row r="18" spans="1:4" x14ac:dyDescent="0.55000000000000004">
      <c r="A18" s="5"/>
      <c r="B18" s="5"/>
      <c r="C18" s="5"/>
      <c r="D18" s="5"/>
    </row>
    <row r="19" spans="1:4" x14ac:dyDescent="0.55000000000000004">
      <c r="A19" s="5"/>
      <c r="B19" s="5"/>
      <c r="C19" s="5"/>
      <c r="D19" s="5"/>
    </row>
    <row r="20" spans="1:4" x14ac:dyDescent="0.55000000000000004">
      <c r="A20" s="4" t="s">
        <v>13</v>
      </c>
      <c r="B20" s="5"/>
      <c r="C20" s="5"/>
      <c r="D20" s="5"/>
    </row>
    <row r="21" spans="1:4" x14ac:dyDescent="0.55000000000000004">
      <c r="A21" s="5"/>
      <c r="B21" s="35" t="s">
        <v>82</v>
      </c>
      <c r="C21" s="35"/>
      <c r="D21" s="36">
        <v>200510</v>
      </c>
    </row>
    <row r="22" spans="1:4" x14ac:dyDescent="0.55000000000000004">
      <c r="A22" s="5"/>
      <c r="B22" s="5" t="s">
        <v>14</v>
      </c>
      <c r="C22" s="5"/>
      <c r="D22" s="11">
        <v>0</v>
      </c>
    </row>
    <row r="23" spans="1:4" x14ac:dyDescent="0.55000000000000004">
      <c r="A23" s="4" t="s">
        <v>15</v>
      </c>
      <c r="B23" s="4"/>
      <c r="C23" s="4"/>
      <c r="D23" s="14">
        <f t="shared" ref="D23" si="1">D21+D22</f>
        <v>200510</v>
      </c>
    </row>
    <row r="24" spans="1:4" x14ac:dyDescent="0.55000000000000004">
      <c r="A24" s="5"/>
      <c r="B24" s="5"/>
      <c r="C24" s="5"/>
      <c r="D24" s="9"/>
    </row>
    <row r="25" spans="1:4" x14ac:dyDescent="0.55000000000000004">
      <c r="A25" s="4" t="s">
        <v>16</v>
      </c>
      <c r="B25" s="4"/>
      <c r="C25" s="4"/>
      <c r="D25" s="7">
        <f>D8+D17+D23</f>
        <v>220844.75</v>
      </c>
    </row>
    <row r="26" spans="1:4" x14ac:dyDescent="0.55000000000000004">
      <c r="A26" s="5"/>
      <c r="B26" s="5"/>
      <c r="C26" s="5"/>
      <c r="D26" s="5"/>
    </row>
    <row r="27" spans="1:4" x14ac:dyDescent="0.55000000000000004">
      <c r="A27" s="5"/>
      <c r="B27" s="5"/>
      <c r="C27" s="5"/>
      <c r="D27" s="5"/>
    </row>
    <row r="28" spans="1:4" x14ac:dyDescent="0.55000000000000004">
      <c r="A28" s="5"/>
      <c r="B28" s="5"/>
      <c r="C28" s="5"/>
      <c r="D28" s="5"/>
    </row>
    <row r="29" spans="1:4" x14ac:dyDescent="0.55000000000000004">
      <c r="A29" s="5" t="s">
        <v>17</v>
      </c>
      <c r="B29" s="5"/>
      <c r="C29" s="5"/>
      <c r="D29" s="5"/>
    </row>
    <row r="30" spans="1:4" x14ac:dyDescent="0.55000000000000004">
      <c r="A30" s="5"/>
      <c r="B30" s="5" t="s">
        <v>18</v>
      </c>
      <c r="C30" s="5"/>
      <c r="D30" s="9">
        <v>480</v>
      </c>
    </row>
    <row r="31" spans="1:4" x14ac:dyDescent="0.55000000000000004">
      <c r="A31" s="5"/>
      <c r="B31" s="5" t="s">
        <v>67</v>
      </c>
      <c r="C31" s="5"/>
      <c r="D31" s="9">
        <v>350</v>
      </c>
    </row>
    <row r="32" spans="1:4" x14ac:dyDescent="0.55000000000000004">
      <c r="A32" s="5"/>
      <c r="B32" s="32" t="s">
        <v>19</v>
      </c>
      <c r="C32" s="32"/>
      <c r="D32" s="31">
        <v>2200</v>
      </c>
    </row>
    <row r="33" spans="1:5" x14ac:dyDescent="0.55000000000000004">
      <c r="A33" s="4" t="s">
        <v>77</v>
      </c>
      <c r="B33" s="4"/>
      <c r="C33" s="4"/>
      <c r="D33" s="14">
        <f>SUM(D30:D32)</f>
        <v>3030</v>
      </c>
    </row>
    <row r="34" spans="1:5" x14ac:dyDescent="0.55000000000000004">
      <c r="A34" s="5"/>
      <c r="B34" s="5"/>
      <c r="C34" s="5"/>
      <c r="D34" s="9"/>
    </row>
    <row r="35" spans="1:5" x14ac:dyDescent="0.55000000000000004">
      <c r="A35" s="4" t="s">
        <v>74</v>
      </c>
      <c r="B35" s="5"/>
      <c r="C35" s="5"/>
      <c r="D35" s="9"/>
    </row>
    <row r="36" spans="1:5" x14ac:dyDescent="0.55000000000000004">
      <c r="A36" s="5"/>
      <c r="B36" s="35" t="s">
        <v>4</v>
      </c>
      <c r="C36" s="35"/>
      <c r="D36" s="36">
        <v>700</v>
      </c>
    </row>
    <row r="37" spans="1:5" x14ac:dyDescent="0.55000000000000004">
      <c r="A37" s="5"/>
      <c r="B37" s="5" t="s">
        <v>21</v>
      </c>
      <c r="C37" s="5"/>
      <c r="D37" s="9">
        <v>1700</v>
      </c>
    </row>
    <row r="38" spans="1:5" x14ac:dyDescent="0.55000000000000004">
      <c r="A38" s="5"/>
      <c r="B38" s="35" t="s">
        <v>0</v>
      </c>
      <c r="C38" s="35"/>
      <c r="D38" s="36">
        <v>600</v>
      </c>
    </row>
    <row r="39" spans="1:5" x14ac:dyDescent="0.55000000000000004">
      <c r="A39" s="5"/>
      <c r="B39" s="35" t="s">
        <v>65</v>
      </c>
      <c r="C39" s="35"/>
      <c r="D39" s="37">
        <v>500</v>
      </c>
    </row>
    <row r="40" spans="1:5" x14ac:dyDescent="0.55000000000000004">
      <c r="A40" s="4" t="s">
        <v>76</v>
      </c>
      <c r="B40" s="4"/>
      <c r="C40" s="4"/>
      <c r="D40" s="16">
        <f>SUM(D36:D39)</f>
        <v>3500</v>
      </c>
    </row>
    <row r="41" spans="1:5" x14ac:dyDescent="0.55000000000000004">
      <c r="A41" s="5"/>
      <c r="B41" s="5"/>
      <c r="C41" s="5"/>
      <c r="D41" s="5"/>
    </row>
    <row r="42" spans="1:5" x14ac:dyDescent="0.55000000000000004">
      <c r="A42" s="4" t="s">
        <v>20</v>
      </c>
      <c r="B42" s="5"/>
      <c r="C42" s="5"/>
      <c r="D42" s="5"/>
    </row>
    <row r="43" spans="1:5" x14ac:dyDescent="0.55000000000000004">
      <c r="A43" s="5"/>
      <c r="B43" s="5" t="s">
        <v>1</v>
      </c>
      <c r="C43" s="5"/>
      <c r="D43" s="30">
        <v>1500</v>
      </c>
    </row>
    <row r="44" spans="1:5" x14ac:dyDescent="0.55000000000000004">
      <c r="A44" s="5"/>
      <c r="B44" s="5" t="s">
        <v>3</v>
      </c>
      <c r="C44" s="5"/>
      <c r="D44" s="9">
        <v>2500</v>
      </c>
    </row>
    <row r="45" spans="1:5" x14ac:dyDescent="0.55000000000000004">
      <c r="A45" s="5"/>
      <c r="B45" s="5" t="s">
        <v>62</v>
      </c>
      <c r="C45" s="5"/>
      <c r="D45" s="9">
        <v>1250</v>
      </c>
    </row>
    <row r="46" spans="1:5" x14ac:dyDescent="0.55000000000000004">
      <c r="A46" s="5"/>
      <c r="B46" s="35" t="s">
        <v>83</v>
      </c>
      <c r="C46" s="35"/>
      <c r="D46" s="36">
        <v>0</v>
      </c>
      <c r="E46" t="s">
        <v>117</v>
      </c>
    </row>
    <row r="47" spans="1:5" x14ac:dyDescent="0.55000000000000004">
      <c r="A47" s="5"/>
      <c r="B47" s="5" t="s">
        <v>63</v>
      </c>
      <c r="C47" s="5"/>
      <c r="D47" s="9">
        <v>200</v>
      </c>
    </row>
    <row r="48" spans="1:5" x14ac:dyDescent="0.55000000000000004">
      <c r="A48" s="5"/>
      <c r="B48" s="5" t="s">
        <v>64</v>
      </c>
      <c r="C48" s="5"/>
      <c r="D48" s="9">
        <v>95</v>
      </c>
    </row>
    <row r="49" spans="1:5" x14ac:dyDescent="0.55000000000000004">
      <c r="A49" s="5"/>
      <c r="B49" s="5" t="s">
        <v>68</v>
      </c>
      <c r="C49" s="5"/>
      <c r="D49" s="11">
        <v>250</v>
      </c>
    </row>
    <row r="50" spans="1:5" x14ac:dyDescent="0.55000000000000004">
      <c r="A50" s="5"/>
      <c r="B50" s="35" t="s">
        <v>88</v>
      </c>
      <c r="C50" s="35"/>
      <c r="D50" s="37">
        <v>0</v>
      </c>
      <c r="E50" t="s">
        <v>96</v>
      </c>
    </row>
    <row r="51" spans="1:5" x14ac:dyDescent="0.55000000000000004">
      <c r="A51" s="5"/>
      <c r="B51" s="5" t="s">
        <v>91</v>
      </c>
      <c r="C51" s="5"/>
      <c r="D51" s="17"/>
    </row>
    <row r="52" spans="1:5" x14ac:dyDescent="0.55000000000000004">
      <c r="A52" s="4" t="s">
        <v>79</v>
      </c>
      <c r="B52" s="4"/>
      <c r="C52" s="4"/>
      <c r="D52" s="14">
        <f>SUM(D43:D50)</f>
        <v>5795</v>
      </c>
    </row>
    <row r="53" spans="1:5" x14ac:dyDescent="0.55000000000000004">
      <c r="A53" s="5"/>
      <c r="B53" s="5"/>
      <c r="C53" s="5"/>
      <c r="D53" s="9"/>
    </row>
    <row r="54" spans="1:5" x14ac:dyDescent="0.55000000000000004">
      <c r="A54" s="4"/>
      <c r="B54" s="4"/>
      <c r="C54" s="4"/>
      <c r="D54" s="8">
        <f>D33+D40+D52</f>
        <v>12325</v>
      </c>
    </row>
    <row r="55" spans="1:5" x14ac:dyDescent="0.55000000000000004">
      <c r="A55" s="5"/>
      <c r="B55" s="5"/>
      <c r="C55" s="5"/>
      <c r="D55" s="5"/>
    </row>
    <row r="56" spans="1:5" x14ac:dyDescent="0.55000000000000004">
      <c r="A56" s="4" t="s">
        <v>22</v>
      </c>
      <c r="B56" s="5"/>
      <c r="C56" s="5"/>
      <c r="D56" s="5"/>
    </row>
    <row r="57" spans="1:5" x14ac:dyDescent="0.55000000000000004">
      <c r="A57" s="5"/>
      <c r="B57" s="35" t="s">
        <v>98</v>
      </c>
      <c r="C57" s="35"/>
      <c r="D57" s="38">
        <v>13399.1</v>
      </c>
      <c r="E57" t="s">
        <v>97</v>
      </c>
    </row>
    <row r="58" spans="1:5" x14ac:dyDescent="0.55000000000000004">
      <c r="A58" s="5"/>
      <c r="B58" s="35" t="s">
        <v>99</v>
      </c>
      <c r="C58" s="35"/>
      <c r="D58" s="38">
        <v>19026</v>
      </c>
      <c r="E58" t="s">
        <v>100</v>
      </c>
    </row>
    <row r="59" spans="1:5" x14ac:dyDescent="0.55000000000000004">
      <c r="A59" s="4" t="s">
        <v>23</v>
      </c>
      <c r="B59" s="4"/>
      <c r="C59" s="4"/>
      <c r="D59" s="15">
        <f>SUM(D57:D58)</f>
        <v>32425.1</v>
      </c>
    </row>
    <row r="60" spans="1:5" x14ac:dyDescent="0.55000000000000004">
      <c r="A60" s="5"/>
      <c r="B60" s="5"/>
      <c r="C60" s="5"/>
      <c r="D60" s="5"/>
    </row>
    <row r="61" spans="1:5" x14ac:dyDescent="0.55000000000000004">
      <c r="A61" s="5"/>
      <c r="B61" s="5"/>
      <c r="C61" s="5"/>
      <c r="D61" s="5"/>
    </row>
    <row r="62" spans="1:5" x14ac:dyDescent="0.55000000000000004">
      <c r="A62" s="4" t="s">
        <v>24</v>
      </c>
      <c r="B62" s="5"/>
      <c r="C62" s="5"/>
      <c r="D62" s="5"/>
    </row>
    <row r="63" spans="1:5" x14ac:dyDescent="0.55000000000000004">
      <c r="A63" s="4"/>
      <c r="B63" s="5" t="s">
        <v>85</v>
      </c>
      <c r="C63" s="5"/>
      <c r="D63" s="5"/>
    </row>
    <row r="64" spans="1:5" x14ac:dyDescent="0.55000000000000004">
      <c r="A64" s="5"/>
      <c r="B64" s="5" t="s">
        <v>25</v>
      </c>
      <c r="C64" s="5"/>
      <c r="D64" s="9">
        <v>20</v>
      </c>
    </row>
    <row r="65" spans="1:10" x14ac:dyDescent="0.55000000000000004">
      <c r="A65" s="5"/>
      <c r="B65" s="19" t="s">
        <v>26</v>
      </c>
      <c r="C65" s="19"/>
      <c r="D65" s="21">
        <f>1200+787</f>
        <v>1987</v>
      </c>
      <c r="E65" t="s">
        <v>101</v>
      </c>
    </row>
    <row r="66" spans="1:10" x14ac:dyDescent="0.55000000000000004">
      <c r="A66" s="5"/>
      <c r="B66" s="5" t="s">
        <v>27</v>
      </c>
      <c r="C66" s="5"/>
      <c r="D66" s="9">
        <v>125</v>
      </c>
    </row>
    <row r="67" spans="1:10" x14ac:dyDescent="0.55000000000000004">
      <c r="A67" s="5"/>
      <c r="B67" s="5" t="s">
        <v>28</v>
      </c>
      <c r="C67" s="5"/>
      <c r="D67" s="9">
        <v>3500</v>
      </c>
    </row>
    <row r="68" spans="1:10" x14ac:dyDescent="0.55000000000000004">
      <c r="A68" s="5"/>
      <c r="B68" s="5" t="s">
        <v>29</v>
      </c>
      <c r="C68" s="5"/>
      <c r="D68" s="9">
        <v>1600</v>
      </c>
    </row>
    <row r="69" spans="1:10" x14ac:dyDescent="0.55000000000000004">
      <c r="A69" s="5"/>
      <c r="B69" s="5" t="s">
        <v>30</v>
      </c>
      <c r="C69" s="5"/>
      <c r="D69" s="9">
        <v>1265</v>
      </c>
    </row>
    <row r="70" spans="1:10" x14ac:dyDescent="0.55000000000000004">
      <c r="A70" s="5"/>
      <c r="B70" s="5" t="s">
        <v>31</v>
      </c>
      <c r="C70" s="5"/>
      <c r="D70" s="9">
        <v>480</v>
      </c>
    </row>
    <row r="71" spans="1:10" x14ac:dyDescent="0.55000000000000004">
      <c r="A71" s="5"/>
      <c r="B71" s="5" t="s">
        <v>81</v>
      </c>
      <c r="C71" s="5"/>
      <c r="D71" s="9">
        <v>0</v>
      </c>
    </row>
    <row r="72" spans="1:10" x14ac:dyDescent="0.55000000000000004">
      <c r="A72" s="5"/>
      <c r="B72" s="35" t="s">
        <v>69</v>
      </c>
      <c r="C72" s="35"/>
      <c r="D72" s="36">
        <v>1936</v>
      </c>
    </row>
    <row r="73" spans="1:10" x14ac:dyDescent="0.55000000000000004">
      <c r="A73" s="5"/>
      <c r="B73" s="22" t="s">
        <v>90</v>
      </c>
      <c r="C73" s="19"/>
      <c r="D73" s="21">
        <v>900</v>
      </c>
      <c r="E73" t="s">
        <v>102</v>
      </c>
      <c r="J73">
        <f>900*0.53</f>
        <v>477</v>
      </c>
    </row>
    <row r="74" spans="1:10" x14ac:dyDescent="0.55000000000000004">
      <c r="A74" s="5"/>
      <c r="B74" s="5" t="s">
        <v>75</v>
      </c>
      <c r="C74" s="5"/>
      <c r="D74" s="11">
        <v>650</v>
      </c>
    </row>
    <row r="75" spans="1:10" x14ac:dyDescent="0.55000000000000004">
      <c r="A75" s="5"/>
      <c r="B75" s="5" t="s">
        <v>87</v>
      </c>
      <c r="C75" s="5"/>
      <c r="D75" s="11">
        <v>0</v>
      </c>
    </row>
    <row r="76" spans="1:10" x14ac:dyDescent="0.55000000000000004">
      <c r="A76" s="4" t="s">
        <v>78</v>
      </c>
      <c r="B76" s="4"/>
      <c r="C76" s="4"/>
      <c r="D76" s="15">
        <f>SUM(D64:D75)</f>
        <v>12463</v>
      </c>
    </row>
    <row r="77" spans="1:10" x14ac:dyDescent="0.55000000000000004">
      <c r="A77" s="5"/>
      <c r="B77" s="5"/>
      <c r="C77" s="5"/>
      <c r="D77" s="5"/>
    </row>
    <row r="78" spans="1:10" x14ac:dyDescent="0.55000000000000004">
      <c r="A78" s="4" t="s">
        <v>32</v>
      </c>
      <c r="B78" s="5"/>
      <c r="C78" s="5"/>
      <c r="D78" s="5"/>
    </row>
    <row r="79" spans="1:10" x14ac:dyDescent="0.55000000000000004">
      <c r="A79" s="5"/>
      <c r="B79" s="35" t="s">
        <v>33</v>
      </c>
      <c r="C79" s="35"/>
      <c r="D79" s="36">
        <v>10800</v>
      </c>
    </row>
    <row r="80" spans="1:10" x14ac:dyDescent="0.55000000000000004">
      <c r="A80" s="5"/>
      <c r="B80" s="35" t="s">
        <v>35</v>
      </c>
      <c r="C80" s="35"/>
      <c r="D80" s="36">
        <v>2808</v>
      </c>
      <c r="E80" t="s">
        <v>103</v>
      </c>
    </row>
    <row r="81" spans="1:5" x14ac:dyDescent="0.55000000000000004">
      <c r="A81" s="5"/>
      <c r="B81" s="5" t="s">
        <v>34</v>
      </c>
      <c r="C81" s="5"/>
      <c r="D81" s="9">
        <v>4500</v>
      </c>
    </row>
    <row r="82" spans="1:5" x14ac:dyDescent="0.55000000000000004">
      <c r="A82" s="5"/>
      <c r="B82" s="35" t="s">
        <v>66</v>
      </c>
      <c r="C82" s="35"/>
      <c r="D82" s="36">
        <v>5000</v>
      </c>
    </row>
    <row r="83" spans="1:5" x14ac:dyDescent="0.55000000000000004">
      <c r="A83" s="5"/>
      <c r="B83" s="19" t="s">
        <v>36</v>
      </c>
      <c r="C83" s="19"/>
      <c r="D83" s="21">
        <v>7004</v>
      </c>
    </row>
    <row r="84" spans="1:5" x14ac:dyDescent="0.55000000000000004">
      <c r="A84" s="5"/>
      <c r="B84" s="35" t="s">
        <v>37</v>
      </c>
      <c r="C84" s="35"/>
      <c r="D84" s="36">
        <v>4000</v>
      </c>
    </row>
    <row r="85" spans="1:5" x14ac:dyDescent="0.55000000000000004">
      <c r="A85" s="5"/>
      <c r="B85" s="19" t="s">
        <v>38</v>
      </c>
      <c r="C85" s="19"/>
      <c r="D85" s="21">
        <v>2448</v>
      </c>
      <c r="E85" t="s">
        <v>104</v>
      </c>
    </row>
    <row r="86" spans="1:5" x14ac:dyDescent="0.55000000000000004">
      <c r="A86" s="5"/>
      <c r="B86" s="5" t="s">
        <v>39</v>
      </c>
      <c r="C86" s="5"/>
      <c r="D86" s="9">
        <v>1200</v>
      </c>
    </row>
    <row r="87" spans="1:5" x14ac:dyDescent="0.55000000000000004">
      <c r="A87" s="5"/>
      <c r="B87" s="5" t="s">
        <v>70</v>
      </c>
      <c r="C87" s="5"/>
      <c r="D87" s="9">
        <v>10000</v>
      </c>
      <c r="E87" t="s">
        <v>119</v>
      </c>
    </row>
    <row r="88" spans="1:5" x14ac:dyDescent="0.55000000000000004">
      <c r="A88" s="5"/>
      <c r="B88" s="19" t="s">
        <v>41</v>
      </c>
      <c r="C88" s="19"/>
      <c r="D88" s="21">
        <v>1044</v>
      </c>
      <c r="E88" t="s">
        <v>105</v>
      </c>
    </row>
    <row r="89" spans="1:5" x14ac:dyDescent="0.55000000000000004">
      <c r="A89" s="5"/>
      <c r="B89" s="19" t="s">
        <v>42</v>
      </c>
      <c r="C89" s="19"/>
      <c r="D89" s="20">
        <v>840</v>
      </c>
      <c r="E89" t="s">
        <v>106</v>
      </c>
    </row>
    <row r="90" spans="1:5" x14ac:dyDescent="0.55000000000000004">
      <c r="A90" s="4" t="s">
        <v>43</v>
      </c>
      <c r="B90" s="4"/>
      <c r="C90" s="4"/>
      <c r="D90" s="14">
        <f>SUM(D79:D89)</f>
        <v>49644</v>
      </c>
    </row>
    <row r="91" spans="1:5" x14ac:dyDescent="0.55000000000000004">
      <c r="A91" s="5"/>
      <c r="B91" s="5"/>
      <c r="C91" s="5"/>
      <c r="D91" s="5"/>
    </row>
    <row r="92" spans="1:5" x14ac:dyDescent="0.55000000000000004">
      <c r="A92" s="4" t="s">
        <v>2</v>
      </c>
      <c r="B92" s="5"/>
      <c r="C92" s="5"/>
      <c r="D92" s="5"/>
    </row>
    <row r="93" spans="1:5" x14ac:dyDescent="0.55000000000000004">
      <c r="A93" s="5"/>
      <c r="B93" s="35" t="s">
        <v>44</v>
      </c>
      <c r="C93" s="35"/>
      <c r="D93" s="36">
        <v>1300</v>
      </c>
    </row>
    <row r="94" spans="1:5" x14ac:dyDescent="0.55000000000000004">
      <c r="A94" s="5"/>
      <c r="B94" s="5" t="s">
        <v>40</v>
      </c>
      <c r="C94" s="5"/>
      <c r="D94" s="11">
        <v>950</v>
      </c>
    </row>
    <row r="95" spans="1:5" x14ac:dyDescent="0.55000000000000004">
      <c r="A95" s="4" t="s">
        <v>45</v>
      </c>
      <c r="B95" s="4"/>
      <c r="C95" s="4"/>
      <c r="D95" s="14">
        <f>SUM(D93:D94)</f>
        <v>2250</v>
      </c>
    </row>
    <row r="96" spans="1:5" x14ac:dyDescent="0.55000000000000004">
      <c r="A96" s="5"/>
      <c r="B96" s="5"/>
      <c r="C96" s="5"/>
      <c r="D96" s="5"/>
    </row>
    <row r="97" spans="1:5" x14ac:dyDescent="0.55000000000000004">
      <c r="A97" s="4"/>
      <c r="B97" s="4"/>
      <c r="C97" s="4"/>
      <c r="D97" s="8">
        <f>D59+D76+D90+D95</f>
        <v>96782.1</v>
      </c>
    </row>
    <row r="98" spans="1:5" x14ac:dyDescent="0.55000000000000004">
      <c r="A98" s="5"/>
      <c r="B98" s="5"/>
      <c r="C98" s="5"/>
      <c r="D98" s="5"/>
    </row>
    <row r="99" spans="1:5" x14ac:dyDescent="0.55000000000000004">
      <c r="A99" s="4" t="s">
        <v>46</v>
      </c>
      <c r="B99" s="5"/>
      <c r="C99" s="5"/>
      <c r="D99" s="5"/>
    </row>
    <row r="100" spans="1:5" x14ac:dyDescent="0.55000000000000004">
      <c r="A100" s="5"/>
      <c r="B100" s="32" t="s">
        <v>47</v>
      </c>
      <c r="C100" s="32"/>
      <c r="D100" s="30">
        <v>29400</v>
      </c>
    </row>
    <row r="101" spans="1:5" x14ac:dyDescent="0.55000000000000004">
      <c r="A101" s="5"/>
      <c r="B101" s="5" t="s">
        <v>71</v>
      </c>
      <c r="C101" s="5"/>
      <c r="D101" s="9"/>
    </row>
    <row r="102" spans="1:5" x14ac:dyDescent="0.55000000000000004">
      <c r="A102" s="5"/>
      <c r="B102" s="19" t="s">
        <v>48</v>
      </c>
      <c r="C102" s="19"/>
      <c r="D102" s="21">
        <v>18720</v>
      </c>
      <c r="E102" t="s">
        <v>120</v>
      </c>
    </row>
    <row r="103" spans="1:5" x14ac:dyDescent="0.55000000000000004">
      <c r="A103" s="5"/>
      <c r="B103" s="5" t="s">
        <v>84</v>
      </c>
      <c r="C103" s="5"/>
      <c r="D103" s="9"/>
    </row>
    <row r="104" spans="1:5" x14ac:dyDescent="0.55000000000000004">
      <c r="A104" s="5"/>
      <c r="B104" s="19" t="s">
        <v>49</v>
      </c>
      <c r="C104" s="19"/>
      <c r="D104" s="21">
        <v>1620</v>
      </c>
      <c r="E104" t="s">
        <v>113</v>
      </c>
    </row>
    <row r="105" spans="1:5" x14ac:dyDescent="0.55000000000000004">
      <c r="A105" s="5"/>
      <c r="B105" s="19" t="s">
        <v>50</v>
      </c>
      <c r="C105" s="19"/>
      <c r="D105" s="21">
        <v>3626.1</v>
      </c>
    </row>
    <row r="106" spans="1:5" x14ac:dyDescent="0.55000000000000004">
      <c r="A106" s="5"/>
      <c r="B106" s="5" t="s">
        <v>51</v>
      </c>
      <c r="C106" s="5"/>
      <c r="D106" s="9">
        <v>2500</v>
      </c>
    </row>
    <row r="107" spans="1:5" x14ac:dyDescent="0.55000000000000004">
      <c r="A107" s="5"/>
      <c r="B107" s="5" t="s">
        <v>89</v>
      </c>
      <c r="C107" s="5"/>
      <c r="D107" s="9">
        <v>1200</v>
      </c>
    </row>
    <row r="108" spans="1:5" x14ac:dyDescent="0.55000000000000004">
      <c r="A108" s="5"/>
      <c r="B108" s="19" t="s">
        <v>108</v>
      </c>
      <c r="C108" s="19"/>
      <c r="D108" s="21">
        <v>130</v>
      </c>
      <c r="E108" s="18" t="s">
        <v>107</v>
      </c>
    </row>
    <row r="109" spans="1:5" s="18" customFormat="1" x14ac:dyDescent="0.55000000000000004">
      <c r="A109" s="5"/>
      <c r="B109" s="35" t="s">
        <v>60</v>
      </c>
      <c r="C109" s="35"/>
      <c r="D109" s="37">
        <v>650</v>
      </c>
    </row>
    <row r="110" spans="1:5" x14ac:dyDescent="0.55000000000000004">
      <c r="A110" s="4" t="s">
        <v>52</v>
      </c>
      <c r="B110" s="4"/>
      <c r="C110" s="4"/>
      <c r="D110" s="14">
        <f>SUM(D100:D109)</f>
        <v>57846.1</v>
      </c>
    </row>
    <row r="111" spans="1:5" x14ac:dyDescent="0.55000000000000004">
      <c r="A111" s="5"/>
      <c r="B111" s="5"/>
      <c r="C111" s="5"/>
      <c r="D111" s="5"/>
    </row>
    <row r="112" spans="1:5" x14ac:dyDescent="0.55000000000000004">
      <c r="A112" s="4" t="s">
        <v>53</v>
      </c>
      <c r="B112" s="5"/>
      <c r="C112" s="5"/>
      <c r="D112" s="5"/>
    </row>
    <row r="113" spans="1:5" x14ac:dyDescent="0.55000000000000004">
      <c r="A113" s="5"/>
      <c r="B113" s="5" t="s">
        <v>54</v>
      </c>
      <c r="C113" s="5"/>
      <c r="D113" s="12">
        <v>1000</v>
      </c>
    </row>
    <row r="114" spans="1:5" x14ac:dyDescent="0.55000000000000004">
      <c r="A114" s="5"/>
      <c r="B114" s="19" t="s">
        <v>55</v>
      </c>
      <c r="C114" s="19"/>
      <c r="D114" s="23">
        <v>27415</v>
      </c>
      <c r="E114" t="s">
        <v>109</v>
      </c>
    </row>
    <row r="115" spans="1:5" x14ac:dyDescent="0.55000000000000004">
      <c r="A115" s="5"/>
      <c r="B115" s="5" t="s">
        <v>56</v>
      </c>
      <c r="C115" s="5"/>
      <c r="D115" s="12">
        <v>5450</v>
      </c>
    </row>
    <row r="116" spans="1:5" x14ac:dyDescent="0.55000000000000004">
      <c r="A116" s="5"/>
      <c r="B116" s="32" t="s">
        <v>57</v>
      </c>
      <c r="C116" s="32"/>
      <c r="D116" s="34">
        <v>16477</v>
      </c>
      <c r="E116" t="s">
        <v>111</v>
      </c>
    </row>
    <row r="117" spans="1:5" x14ac:dyDescent="0.55000000000000004">
      <c r="A117" s="5" t="s">
        <v>112</v>
      </c>
      <c r="B117" s="32" t="s">
        <v>58</v>
      </c>
      <c r="C117" s="32"/>
      <c r="D117" s="34">
        <v>66950</v>
      </c>
    </row>
    <row r="118" spans="1:5" x14ac:dyDescent="0.55000000000000004">
      <c r="A118" s="5"/>
      <c r="B118" s="5" t="s">
        <v>110</v>
      </c>
      <c r="C118" s="5"/>
      <c r="D118" s="12">
        <v>930</v>
      </c>
    </row>
    <row r="119" spans="1:5" x14ac:dyDescent="0.55000000000000004">
      <c r="A119" s="5"/>
      <c r="B119" s="5" t="s">
        <v>72</v>
      </c>
      <c r="C119" s="5"/>
      <c r="D119" s="12">
        <v>1000</v>
      </c>
    </row>
    <row r="120" spans="1:5" x14ac:dyDescent="0.55000000000000004">
      <c r="A120" s="5"/>
      <c r="B120" s="5" t="s">
        <v>73</v>
      </c>
      <c r="C120" s="5"/>
      <c r="D120" s="13">
        <v>1000</v>
      </c>
    </row>
    <row r="121" spans="1:5" x14ac:dyDescent="0.55000000000000004">
      <c r="A121" s="4" t="s">
        <v>59</v>
      </c>
      <c r="B121" s="4"/>
      <c r="C121" s="4"/>
      <c r="D121" s="15">
        <f>SUM(D113:D120)</f>
        <v>120222</v>
      </c>
    </row>
    <row r="122" spans="1:5" x14ac:dyDescent="0.55000000000000004">
      <c r="A122" s="5"/>
      <c r="B122" s="5"/>
      <c r="C122" s="5"/>
      <c r="D122" s="5"/>
    </row>
    <row r="123" spans="1:5" x14ac:dyDescent="0.55000000000000004">
      <c r="A123" s="4"/>
      <c r="B123" s="4"/>
      <c r="C123" s="4"/>
      <c r="D123" s="7">
        <f>D110+D121</f>
        <v>178068.1</v>
      </c>
    </row>
    <row r="124" spans="1:5" x14ac:dyDescent="0.55000000000000004">
      <c r="A124" s="5"/>
      <c r="B124" s="5"/>
      <c r="C124" s="5"/>
      <c r="D124" s="9"/>
    </row>
    <row r="125" spans="1:5" x14ac:dyDescent="0.55000000000000004">
      <c r="A125" s="4" t="s">
        <v>92</v>
      </c>
      <c r="B125" s="4"/>
      <c r="C125" s="4"/>
      <c r="D125" s="7">
        <f>D54+D97+D123</f>
        <v>287175.2</v>
      </c>
    </row>
    <row r="126" spans="1:5" x14ac:dyDescent="0.55000000000000004">
      <c r="A126" s="4"/>
      <c r="B126" s="4"/>
      <c r="C126" s="4"/>
      <c r="D126" s="7"/>
    </row>
    <row r="127" spans="1:5" x14ac:dyDescent="0.55000000000000004">
      <c r="A127" s="4" t="s">
        <v>16</v>
      </c>
      <c r="B127" s="4"/>
      <c r="C127" s="4"/>
      <c r="D127" s="7">
        <f>D25</f>
        <v>220844.75</v>
      </c>
    </row>
    <row r="128" spans="1:5" ht="14.7" thickBot="1" x14ac:dyDescent="0.6">
      <c r="A128" s="5"/>
      <c r="B128" s="5"/>
      <c r="C128" s="5"/>
      <c r="D128" s="9"/>
    </row>
    <row r="129" spans="1:4" ht="14.7" thickBot="1" x14ac:dyDescent="0.6">
      <c r="A129" s="6"/>
      <c r="B129" s="6"/>
      <c r="C129" s="6"/>
      <c r="D129" s="10">
        <f>D25-D125</f>
        <v>-66330.450000000012</v>
      </c>
    </row>
    <row r="131" spans="1:4" x14ac:dyDescent="0.55000000000000004">
      <c r="A131" s="27" t="s">
        <v>121</v>
      </c>
      <c r="B131" s="28"/>
      <c r="C131" s="29"/>
      <c r="D131" s="3">
        <f>SUM(D125-D17-D8)</f>
        <v>266840.45</v>
      </c>
    </row>
  </sheetData>
  <printOptions gridLine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52C490998C0441B8E4E7F0B6758B5A" ma:contentTypeVersion="5" ma:contentTypeDescription="Create a new document." ma:contentTypeScope="" ma:versionID="4cc693edf53c068eb768620b68077b08">
  <xsd:schema xmlns:xsd="http://www.w3.org/2001/XMLSchema" xmlns:xs="http://www.w3.org/2001/XMLSchema" xmlns:p="http://schemas.microsoft.com/office/2006/metadata/properties" xmlns:ns2="6a33f703-9558-4a64-9d40-6d8cb857891d" xmlns:ns3="274848f3-3801-46e7-a048-d4fc7f3fac92" targetNamespace="http://schemas.microsoft.com/office/2006/metadata/properties" ma:root="true" ma:fieldsID="9c2f9bfb222b0390f7f949689c01ef9f" ns2:_="" ns3:_="">
    <xsd:import namespace="6a33f703-9558-4a64-9d40-6d8cb857891d"/>
    <xsd:import namespace="274848f3-3801-46e7-a048-d4fc7f3fac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3f703-9558-4a64-9d40-6d8cb857891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4848f3-3801-46e7-a048-d4fc7f3fa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3F55A8-0F82-4F66-9BD7-A4AB2F9053CE}">
  <ds:schemaRefs>
    <ds:schemaRef ds:uri="http://schemas.microsoft.com/office/infopath/2007/PartnerControls"/>
    <ds:schemaRef ds:uri="http://schemas.microsoft.com/office/2006/documentManagement/types"/>
    <ds:schemaRef ds:uri="6a33f703-9558-4a64-9d40-6d8cb857891d"/>
    <ds:schemaRef ds:uri="http://purl.org/dc/elements/1.1/"/>
    <ds:schemaRef ds:uri="http://schemas.microsoft.com/office/2006/metadata/properties"/>
    <ds:schemaRef ds:uri="274848f3-3801-46e7-a048-d4fc7f3fac92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93212FC-33F5-46E0-89EE-49A81E3EBC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33f703-9558-4a64-9d40-6d8cb857891d"/>
    <ds:schemaRef ds:uri="274848f3-3801-46e7-a048-d4fc7f3fac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51DD56-80E4-4134-867C-35D6F7DA81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Alert</vt:lpstr>
      <vt:lpstr>Budget worksheet</vt:lpstr>
      <vt:lpstr>'Budget worksheet'!Print_Area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</dc:creator>
  <cp:lastModifiedBy>William Yeck</cp:lastModifiedBy>
  <cp:lastPrinted>2020-09-10T23:44:46Z</cp:lastPrinted>
  <dcterms:created xsi:type="dcterms:W3CDTF">2017-06-19T18:20:54Z</dcterms:created>
  <dcterms:modified xsi:type="dcterms:W3CDTF">2021-01-18T18:04:27Z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0x010100F452C490998C0441B8E4E7F0B6758B5A</vt:lpwstr>
  </property>
</Properties>
</file>